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xecutive Summary" sheetId="1" state="visible" r:id="rId1"/>
    <sheet name="Peer Comparison Matrix" sheetId="2" state="visible" r:id="rId2"/>
    <sheet name="Bargaining Cost Calculator" sheetId="3" state="visible" r:id="rId3"/>
    <sheet name="Public Record Sources" sheetId="4" state="visible" r:id="rId4"/>
  </sheets>
  <definedNames>
    <definedName name="_xlnm._FilterDatabase" localSheetId="1" hidden="1">'Peer Comparison Matrix'!$A$4:$N$7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$#,##0"/>
    <numFmt numFmtId="165" formatCode="+$#,##0;-$#,##0;$0"/>
    <numFmt numFmtId="166" formatCode="+0.0%;-0.0%;0.0%"/>
  </numFmts>
  <fonts count="9">
    <font>
      <name val="Calibri"/>
      <family val="2"/>
      <color theme="1"/>
      <sz val="11"/>
      <scheme val="minor"/>
    </font>
    <font>
      <name val="Calibri"/>
      <b val="1"/>
      <color rgb="00FFFFFF"/>
      <sz val="14"/>
    </font>
    <font>
      <name val="Calibri"/>
      <color rgb="00E2E8F0"/>
      <sz val="10"/>
    </font>
    <font>
      <name val="Calibri"/>
      <b val="1"/>
      <color rgb="000E1726"/>
      <sz val="11"/>
    </font>
    <font>
      <name val="Calibri"/>
      <b val="1"/>
      <color rgb="000E1726"/>
      <sz val="10"/>
    </font>
    <font>
      <name val="Calibri"/>
      <color rgb="000E1726"/>
      <sz val="10"/>
    </font>
    <font>
      <name val="Calibri"/>
      <b val="1"/>
      <color rgb="00136F46"/>
      <sz val="10"/>
    </font>
    <font>
      <name val="Calibri"/>
      <i val="1"/>
      <color rgb="0064748B"/>
      <sz val="9"/>
    </font>
    <font>
      <name val="Calibri"/>
      <color rgb="00154B9B"/>
      <sz val="10"/>
      <u val="single"/>
    </font>
  </fonts>
  <fills count="9">
    <fill>
      <patternFill/>
    </fill>
    <fill>
      <patternFill patternType="gray125"/>
    </fill>
    <fill>
      <patternFill patternType="solid">
        <fgColor rgb="000E1726"/>
      </patternFill>
    </fill>
    <fill>
      <patternFill patternType="solid">
        <fgColor rgb="00154B9B"/>
      </patternFill>
    </fill>
    <fill>
      <patternFill patternType="solid">
        <fgColor rgb="00E8EEF6"/>
      </patternFill>
    </fill>
    <fill>
      <patternFill patternType="solid">
        <fgColor rgb="00EEF4FF"/>
      </patternFill>
    </fill>
    <fill>
      <patternFill patternType="solid">
        <fgColor rgb="00ECFDF3"/>
      </patternFill>
    </fill>
    <fill>
      <patternFill patternType="solid">
        <fgColor rgb="00F8FAFC"/>
      </patternFill>
    </fill>
    <fill>
      <patternFill patternType="solid">
        <fgColor rgb="00F1F5F9"/>
      </patternFill>
    </fill>
  </fills>
  <borders count="3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  <border>
      <left style="medium">
        <color rgb="00154B9B"/>
      </left>
      <right style="medium">
        <color rgb="00154B9B"/>
      </right>
      <top style="medium">
        <color rgb="00154B9B"/>
      </top>
      <bottom style="medium">
        <color rgb="00154B9B"/>
      </bottom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0" fillId="2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3" fillId="0" borderId="0" pivotButton="0" quotePrefix="0" xfId="0"/>
    <xf numFmtId="0" fontId="4" fillId="4" borderId="1" applyAlignment="1" pivotButton="0" quotePrefix="0" xfId="0">
      <alignment horizontal="left" wrapText="1"/>
    </xf>
    <xf numFmtId="0" fontId="4" fillId="4" borderId="1" applyAlignment="1" pivotButton="0" quotePrefix="0" xfId="0">
      <alignment horizontal="center" wrapText="1"/>
    </xf>
    <xf numFmtId="0" fontId="4" fillId="5" borderId="2" pivotButton="0" quotePrefix="0" xfId="0"/>
    <xf numFmtId="164" fontId="4" fillId="5" borderId="2" pivotButton="0" quotePrefix="0" xfId="0"/>
    <xf numFmtId="165" fontId="4" fillId="0" borderId="1" applyAlignment="1" pivotButton="0" quotePrefix="0" xfId="0">
      <alignment horizontal="right"/>
    </xf>
    <xf numFmtId="166" fontId="4" fillId="0" borderId="1" applyAlignment="1" pivotButton="0" quotePrefix="0" xfId="0">
      <alignment horizontal="right"/>
    </xf>
    <xf numFmtId="0" fontId="4" fillId="4" borderId="1" pivotButton="0" quotePrefix="0" xfId="0"/>
    <xf numFmtId="0" fontId="4" fillId="0" borderId="1" pivotButton="0" quotePrefix="0" xfId="0"/>
    <xf numFmtId="1" fontId="5" fillId="0" borderId="1" applyAlignment="1" pivotButton="0" quotePrefix="0" xfId="0">
      <alignment horizontal="right"/>
    </xf>
    <xf numFmtId="0" fontId="5" fillId="0" borderId="1" pivotButton="0" quotePrefix="0" xfId="0"/>
    <xf numFmtId="164" fontId="5" fillId="0" borderId="1" applyAlignment="1" pivotButton="0" quotePrefix="0" xfId="0">
      <alignment horizontal="right"/>
    </xf>
    <xf numFmtId="0" fontId="6" fillId="6" borderId="1" pivotButton="0" quotePrefix="0" xfId="0"/>
    <xf numFmtId="164" fontId="6" fillId="6" borderId="1" applyAlignment="1" pivotButton="0" quotePrefix="0" xfId="0">
      <alignment horizontal="right"/>
    </xf>
    <xf numFmtId="0" fontId="4" fillId="4" borderId="1" applyAlignment="1" pivotButton="0" quotePrefix="0" xfId="0">
      <alignment horizontal="left" vertical="center" wrapText="1"/>
    </xf>
    <xf numFmtId="0" fontId="4" fillId="4" borderId="1" applyAlignment="1" pivotButton="0" quotePrefix="0" xfId="0">
      <alignment horizontal="right" vertical="center" wrapText="1"/>
    </xf>
    <xf numFmtId="0" fontId="4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164" fontId="5" fillId="0" borderId="1" applyAlignment="1" pivotButton="0" quotePrefix="0" xfId="0">
      <alignment horizontal="right" vertical="top"/>
    </xf>
    <xf numFmtId="0" fontId="5" fillId="0" borderId="1" applyAlignment="1" pivotButton="0" quotePrefix="0" xfId="0">
      <alignment horizontal="center" vertical="top"/>
    </xf>
    <xf numFmtId="0" fontId="4" fillId="7" borderId="1" applyAlignment="1" pivotButton="0" quotePrefix="0" xfId="0">
      <alignment horizontal="left" vertical="top" wrapText="1"/>
    </xf>
    <xf numFmtId="0" fontId="5" fillId="7" borderId="1" applyAlignment="1" pivotButton="0" quotePrefix="0" xfId="0">
      <alignment horizontal="left" vertical="top" wrapText="1"/>
    </xf>
    <xf numFmtId="164" fontId="5" fillId="7" borderId="1" applyAlignment="1" pivotButton="0" quotePrefix="0" xfId="0">
      <alignment horizontal="right" vertical="top"/>
    </xf>
    <xf numFmtId="0" fontId="5" fillId="7" borderId="1" applyAlignment="1" pivotButton="0" quotePrefix="0" xfId="0">
      <alignment horizontal="center" vertical="top"/>
    </xf>
    <xf numFmtId="0" fontId="4" fillId="8" borderId="1" pivotButton="0" quotePrefix="0" xfId="0"/>
    <xf numFmtId="0" fontId="5" fillId="8" borderId="1" pivotButton="0" quotePrefix="0" xfId="0"/>
    <xf numFmtId="0" fontId="7" fillId="8" borderId="1" pivotButton="0" quotePrefix="0" xfId="0"/>
    <xf numFmtId="1" fontId="4" fillId="5" borderId="2" pivotButton="0" quotePrefix="0" xfId="0"/>
    <xf numFmtId="10" fontId="4" fillId="5" borderId="2" pivotButton="0" quotePrefix="0" xfId="0"/>
    <xf numFmtId="164" fontId="5" fillId="0" borderId="1" pivotButton="0" quotePrefix="0" xfId="0"/>
    <xf numFmtId="10" fontId="5" fillId="0" borderId="1" pivotButton="0" quotePrefix="0" xfId="0"/>
    <xf numFmtId="0" fontId="4" fillId="6" borderId="1" pivotButton="0" quotePrefix="0" xfId="0"/>
    <xf numFmtId="164" fontId="4" fillId="6" borderId="1" pivotButton="0" quotePrefix="0" xfId="0"/>
    <xf numFmtId="10" fontId="4" fillId="6" borderId="1" pivotButton="0" quotePrefix="0" xfId="0"/>
    <xf numFmtId="0" fontId="5" fillId="0" borderId="1" applyAlignment="1" pivotButton="0" quotePrefix="0" xfId="0">
      <alignment vertical="top" wrapText="1"/>
    </xf>
    <xf numFmtId="0" fontId="8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Relationships xmlns="http://schemas.openxmlformats.org/package/2006/relationships"><Relationship Type="http://schemas.openxmlformats.org/officeDocument/2006/relationships/hyperlink" Target="https://www.mynewcastleny.gov/DocumentCenter/View/4492/New-Castle-PBA-CONTRACT-2023-2026-PDF" TargetMode="External" Id="rId1" /><Relationship Type="http://schemas.openxmlformats.org/officeDocument/2006/relationships/hyperlink" Target="https://www.seethroughny.net/contracts/CityofNewRochelle_P_2026.pdf" TargetMode="External" Id="rId2" /><Relationship Type="http://schemas.openxmlformats.org/officeDocument/2006/relationships/hyperlink" Target="https://www.seethroughny.net/contracts/VillageofAsharoken_P_2025.pdf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cols>
    <col width="28" customWidth="1" min="1" max="1"/>
    <col width="20" customWidth="1" min="2" max="2"/>
    <col width="20" customWidth="1" min="3" max="3"/>
    <col width="20" customWidth="1" min="4" max="4"/>
    <col width="24" customWidth="1" min="5" max="5"/>
    <col width="22" customWidth="1" min="6" max="6"/>
  </cols>
  <sheetData>
    <row r="1" ht="28" customHeight="1">
      <c r="A1" s="1" t="inlineStr">
        <is>
          <t>MuniBench  |  Westchester &amp; Long Island, NY: Municipal Police CBA Benchmark</t>
        </is>
      </c>
      <c r="B1" s="2" t="n"/>
      <c r="C1" s="2" t="n"/>
      <c r="D1" s="2" t="n"/>
      <c r="E1" s="2" t="n"/>
      <c r="F1" s="2" t="n"/>
    </row>
    <row r="2" ht="20" customHeight="1">
      <c r="A2" s="3" t="inlineStr">
        <is>
          <t>SAMPLE PREVIEW (3 of 8 Peers Shown)  •  Region: Westchester, Nassau &amp; Suffolk Counties, New York  •  Compiled from Official Public CBAs (munibench.com)</t>
        </is>
      </c>
      <c r="B2" s="4" t="n"/>
      <c r="C2" s="4" t="n"/>
      <c r="D2" s="4" t="n"/>
      <c r="E2" s="4" t="n"/>
      <c r="F2" s="4" t="n"/>
    </row>
    <row r="4">
      <c r="A4" s="5" t="inlineStr">
        <is>
          <t>1. Self-Benchmark Your Municipality (Type in Blue Cells)</t>
        </is>
      </c>
    </row>
    <row r="5">
      <c r="A5" s="6" t="inlineStr">
        <is>
          <t>Your Municipality</t>
        </is>
      </c>
      <c r="B5" s="7" t="inlineStr">
        <is>
          <t>Entry / Step 1 Pay</t>
        </is>
      </c>
      <c r="C5" s="7" t="inlineStr">
        <is>
          <t>Top Step Base Pay</t>
        </is>
      </c>
      <c r="D5" s="7" t="inlineStr">
        <is>
          <t>Supervisor Base Pay</t>
        </is>
      </c>
      <c r="E5" s="7" t="inlineStr">
        <is>
          <t>Top Step $ vs. Median</t>
        </is>
      </c>
      <c r="F5" s="7" t="inlineStr">
        <is>
          <t>Top Step % vs. Median</t>
        </is>
      </c>
    </row>
    <row r="6">
      <c r="A6" s="8" t="inlineStr">
        <is>
          <t>Enter Your Town</t>
        </is>
      </c>
      <c r="B6" s="9" t="n"/>
      <c r="C6" s="9" t="n"/>
      <c r="D6" s="9" t="n"/>
      <c r="E6" s="10">
        <f>IF(ISNUMBER(C6), C6-C13, "Enter C6")</f>
        <v/>
      </c>
      <c r="F6" s="11">
        <f>IF(ISNUMBER(C6), (C6-C13)/C13, "Enter C6")</f>
        <v/>
      </c>
    </row>
    <row r="8">
      <c r="A8" s="5" t="inlineStr">
        <is>
          <t>2. Peer Group Compensation Quartiles (Live Formulas from Matrix)</t>
        </is>
      </c>
    </row>
    <row r="9">
      <c r="A9" s="12" t="inlineStr">
        <is>
          <t>Statistic</t>
        </is>
      </c>
      <c r="B9" s="12" t="inlineStr">
        <is>
          <t>Entry / Academy Pay</t>
        </is>
      </c>
      <c r="C9" s="12" t="inlineStr">
        <is>
          <t>Top Step Base Pay</t>
        </is>
      </c>
      <c r="D9" s="12" t="inlineStr">
        <is>
          <t>Supervisor Base Pay</t>
        </is>
      </c>
      <c r="E9" s="12" t="inlineStr">
        <is>
          <t>Notes</t>
        </is>
      </c>
    </row>
    <row r="10">
      <c r="A10" s="13" t="inlineStr">
        <is>
          <t>Verified Peer Count</t>
        </is>
      </c>
      <c r="B10" s="14">
        <f>COUNT('Peer Comparison Matrix'!H5:H7)</f>
        <v/>
      </c>
      <c r="C10" s="14">
        <f>COUNT('Peer Comparison Matrix'!H5:H7)</f>
        <v/>
      </c>
      <c r="D10" s="14">
        <f>COUNT('Peer Comparison Matrix'!J5:J7)</f>
        <v/>
      </c>
      <c r="E10" s="15" t="inlineStr">
        <is>
          <t>Municipalities with numeric rate on Matrix tab</t>
        </is>
      </c>
    </row>
    <row r="11">
      <c r="A11" s="13" t="inlineStr">
        <is>
          <t>Minimum</t>
        </is>
      </c>
      <c r="B11" s="16">
        <f>MIN('Peer Comparison Matrix'!F5:F7)</f>
        <v/>
      </c>
      <c r="C11" s="16">
        <f>MIN('Peer Comparison Matrix'!H5:H7)</f>
        <v/>
      </c>
      <c r="D11" s="16">
        <f>MIN('Peer Comparison Matrix'!J5:J7)</f>
        <v/>
      </c>
      <c r="E11" s="15" t="inlineStr">
        <is>
          <t>Lowest scheduled base rate in peer set</t>
        </is>
      </c>
    </row>
    <row r="12">
      <c r="A12" s="13" t="inlineStr">
        <is>
          <t>25th Percentile</t>
        </is>
      </c>
      <c r="B12" s="16">
        <f>PERCENTILE.INC('Peer Comparison Matrix'!F5:F7,0.25)</f>
        <v/>
      </c>
      <c r="C12" s="16">
        <f>PERCENTILE.INC('Peer Comparison Matrix'!H5:H7,0.25)</f>
        <v/>
      </c>
      <c r="D12" s="16">
        <f>PERCENTILE.INC('Peer Comparison Matrix'!J5:J7,0.25)</f>
        <v/>
      </c>
      <c r="E12" s="15" t="inlineStr">
        <is>
          <t>Lower quartile benchmark</t>
        </is>
      </c>
    </row>
    <row r="13">
      <c r="A13" s="17" t="inlineStr">
        <is>
          <t>Peer Group Median (50th)</t>
        </is>
      </c>
      <c r="B13" s="18">
        <f>MEDIAN('Peer Comparison Matrix'!F5:F7)</f>
        <v/>
      </c>
      <c r="C13" s="18">
        <f>MEDIAN('Peer Comparison Matrix'!H5:H7)</f>
        <v/>
      </c>
      <c r="D13" s="18">
        <f>MEDIAN('Peer Comparison Matrix'!J5:J7)</f>
        <v/>
      </c>
      <c r="E13" s="17" t="inlineStr">
        <is>
          <t>Primary arbitration &amp; bargaining midpoint</t>
        </is>
      </c>
    </row>
    <row r="14">
      <c r="A14" s="13" t="inlineStr">
        <is>
          <t>Peer Group Mean (Average)</t>
        </is>
      </c>
      <c r="B14" s="16">
        <f>AVERAGE('Peer Comparison Matrix'!F5:F7)</f>
        <v/>
      </c>
      <c r="C14" s="16">
        <f>AVERAGE('Peer Comparison Matrix'!H5:H7)</f>
        <v/>
      </c>
      <c r="D14" s="16">
        <f>AVERAGE('Peer Comparison Matrix'!J5:J7)</f>
        <v/>
      </c>
      <c r="E14" s="15" t="inlineStr">
        <is>
          <t>Unweighted peer arithmetic mean</t>
        </is>
      </c>
    </row>
    <row r="15">
      <c r="A15" s="13" t="inlineStr">
        <is>
          <t>75th Percentile</t>
        </is>
      </c>
      <c r="B15" s="16">
        <f>PERCENTILE.INC('Peer Comparison Matrix'!F5:F7,0.75)</f>
        <v/>
      </c>
      <c r="C15" s="16">
        <f>PERCENTILE.INC('Peer Comparison Matrix'!H5:H7,0.75)</f>
        <v/>
      </c>
      <c r="D15" s="16">
        <f>PERCENTILE.INC('Peer Comparison Matrix'!J5:J7,0.75)</f>
        <v/>
      </c>
      <c r="E15" s="15" t="inlineStr">
        <is>
          <t>Upper quartile competitive target</t>
        </is>
      </c>
    </row>
    <row r="16">
      <c r="A16" s="13" t="inlineStr">
        <is>
          <t>Maximum</t>
        </is>
      </c>
      <c r="B16" s="16">
        <f>MAX('Peer Comparison Matrix'!F5:F7)</f>
        <v/>
      </c>
      <c r="C16" s="16">
        <f>MAX('Peer Comparison Matrix'!H5:H7)</f>
        <v/>
      </c>
      <c r="D16" s="16">
        <f>MAX('Peer Comparison Matrix'!J5:J7)</f>
        <v/>
      </c>
      <c r="E16" s="15" t="inlineStr">
        <is>
          <t>Highest scheduled base rate in peer set</t>
        </is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12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4" customWidth="1" min="2" max="2"/>
    <col width="24" customWidth="1" min="3" max="3"/>
    <col width="14" customWidth="1" min="4" max="4"/>
    <col width="14" customWidth="1" min="5" max="5"/>
    <col width="16" customWidth="1" min="6" max="6"/>
    <col width="20" customWidth="1" min="7" max="7"/>
    <col width="16" customWidth="1" min="8" max="8"/>
    <col width="12" customWidth="1" min="9" max="9"/>
    <col width="16" customWidth="1" min="10" max="10"/>
    <col width="16" customWidth="1" min="11" max="11"/>
    <col width="28" customWidth="1" min="12" max="12"/>
    <col width="34" customWidth="1" min="13" max="13"/>
    <col width="38" customWidth="1" min="14" max="14"/>
  </cols>
  <sheetData>
    <row r="1" ht="28" customHeight="1">
      <c r="A1" s="1" t="inlineStr">
        <is>
          <t>MuniBench  |  Westchester &amp; Long Island, NY: Municipal Police CBA Benchmark — Detailed CBA Matrix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</row>
    <row r="2" ht="20" customHeight="1">
      <c r="A2" s="3" t="inlineStr">
        <is>
          <t>Unit: Police (PBA / Police Associations)  •  Basis: Annual Base Salary (USD)  •  Every figure verified against signed public agreements</t>
        </is>
      </c>
      <c r="B2" s="4" t="n"/>
      <c r="C2" s="4" t="n"/>
      <c r="D2" s="4" t="n"/>
      <c r="E2" s="4" t="n"/>
      <c r="F2" s="4" t="n"/>
      <c r="G2" s="4" t="n"/>
      <c r="H2" s="4" t="n"/>
      <c r="I2" s="4" t="n"/>
      <c r="J2" s="4" t="n"/>
      <c r="K2" s="4" t="n"/>
      <c r="L2" s="4" t="n"/>
      <c r="M2" s="4" t="n"/>
      <c r="N2" s="4" t="n"/>
    </row>
    <row r="4" ht="26" customHeight="1">
      <c r="A4" s="19" t="inlineStr">
        <is>
          <t>Municipality</t>
        </is>
      </c>
      <c r="B4" s="19" t="inlineStr">
        <is>
          <t>County</t>
        </is>
      </c>
      <c r="C4" s="19" t="inlineStr">
        <is>
          <t>Union / Local</t>
        </is>
      </c>
      <c r="D4" s="19" t="inlineStr">
        <is>
          <t>Contract Start</t>
        </is>
      </c>
      <c r="E4" s="19" t="inlineStr">
        <is>
          <t>Contract End</t>
        </is>
      </c>
      <c r="F4" s="20" t="inlineStr">
        <is>
          <t>Entry / Step 1 Pay</t>
        </is>
      </c>
      <c r="G4" s="19" t="inlineStr">
        <is>
          <t>Entry Step Basis</t>
        </is>
      </c>
      <c r="H4" s="20" t="inlineStr">
        <is>
          <t>Top Step Base Pay</t>
        </is>
      </c>
      <c r="I4" s="20" t="inlineStr">
        <is>
          <t>Steps to Top</t>
        </is>
      </c>
      <c r="J4" s="20" t="inlineStr">
        <is>
          <t>Supervisor Pay</t>
        </is>
      </c>
      <c r="K4" s="19" t="inlineStr">
        <is>
          <t>Supervisor Rank</t>
        </is>
      </c>
      <c r="L4" s="19" t="inlineStr">
        <is>
          <t>Annual COLA % Schedule</t>
        </is>
      </c>
      <c r="M4" s="19" t="inlineStr">
        <is>
          <t>Longevity Terms</t>
        </is>
      </c>
      <c r="N4" s="19" t="inlineStr">
        <is>
          <t>Stipends, Allowances &amp; Schedule</t>
        </is>
      </c>
    </row>
    <row r="5" ht="34" customHeight="1">
      <c r="A5" s="21" t="inlineStr">
        <is>
          <t>Town of New Castle</t>
        </is>
      </c>
      <c r="B5" s="22" t="inlineStr">
        <is>
          <t>Westchester</t>
        </is>
      </c>
      <c r="C5" s="22" t="inlineStr">
        <is>
          <t>New Castle Police Benevolent Association, Inc.</t>
        </is>
      </c>
      <c r="D5" s="22" t="inlineStr">
        <is>
          <t>2023-01-01</t>
        </is>
      </c>
      <c r="E5" s="22" t="inlineStr">
        <is>
          <t>2026-12-31</t>
        </is>
      </c>
      <c r="F5" s="23" t="n">
        <v>84728.39</v>
      </c>
      <c r="G5" s="22" t="inlineStr">
        <is>
          <t>Police Officer Grade 4 entry rate in 2026 ($77,764.76 in 2023; $80,019.94 in 2024; $82,340.52 in 2025; 4 patrol grades: Grade 4 $84,728.39, Grade 3 $92,856.94, Grade 2 $101,509.38, Grade 1 $135,068.82)</t>
        </is>
      </c>
      <c r="H5" s="23" t="n">
        <v>135068.82</v>
      </c>
      <c r="I5" s="24" t="n">
        <v>4</v>
      </c>
      <c r="J5" s="23" t="n">
        <v>151278.76</v>
      </c>
      <c r="K5" s="22" t="inlineStr">
        <is>
          <t>Sergeant ($151,278.76 in 2026 — 12.00% above Grade 1 Police Officer; Detective $144,521.75 [+7.00%]; Detective Sergeant $159,375.44; Lieutenant $168,836.02 [+25.00%])</t>
        </is>
      </c>
      <c r="L5" s="22" t="inlineStr">
        <is>
          <t>2023: 2.90%, 2024: 2.90%, 2025: 2.90%, 2026: 2.90%</t>
        </is>
      </c>
      <c r="M5" s="22" t="inlineStr">
        <is>
          <t>Set forth in later scanned articles of the executed 2023–2026 CBA (Art. V+ scanned image pages; Art. III base wage schedule excludes longevity)</t>
        </is>
      </c>
      <c r="N5" s="22" t="inlineStr">
        <is>
          <t>Detective rank differential +7.00% above Grade 1 Police Officer ($144,521.75 in 2026; +$9,452.93/yr); Detective Sergeant $159,375.44 (+$8,096.68 above Sergeant); uniform and specialist allowances governed by later scanned articles of the 2023–2026 CBA | Schedule/Holidays: 8 consecutive hours and 25 minutes per workday; patrol workweek of 4 consecutive tours followed by 72 to 96 hours off (recruits on police academy schedule per Art. IV, Sec. 1–3; holiday schedule in later scanned articles)</t>
        </is>
      </c>
    </row>
    <row r="6" ht="34" customHeight="1">
      <c r="A6" s="25" t="inlineStr">
        <is>
          <t>City of New Rochelle</t>
        </is>
      </c>
      <c r="B6" s="26" t="inlineStr">
        <is>
          <t>Westchester</t>
        </is>
      </c>
      <c r="C6" s="26" t="inlineStr">
        <is>
          <t>Police Association of New Rochelle, New York, Inc.</t>
        </is>
      </c>
      <c r="D6" s="26" t="inlineStr">
        <is>
          <t>2020-01-01</t>
        </is>
      </c>
      <c r="E6" s="26" t="inlineStr">
        <is>
          <t>2026-12-31</t>
        </is>
      </c>
      <c r="F6" s="27" t="n">
        <v>63018</v>
      </c>
      <c r="G6" s="26" t="inlineStr">
        <is>
          <t>Step 1 Police Officer in 2026 (probationary officers start at Step 1 with no lower academy step; 6-step schedule: Step 1 $63,018, Step 2 $74,236, Step 3 $85,453, Step 4 $96,672, Step 5 $107,888, Step 6 $119,107)</t>
        </is>
      </c>
      <c r="H6" s="27" t="n">
        <v>119107</v>
      </c>
      <c r="I6" s="28" t="n">
        <v>6</v>
      </c>
      <c r="J6" s="26" t="n"/>
      <c r="K6" s="26" t="inlineStr">
        <is>
          <t>Sergeant excluded from PBA bargaining unit (PBA covers sworn Police Officers, Specialists, and Detectives below Sergeant; Sergeants and above represented separately by New Rochelle Superior Officers Association)</t>
        </is>
      </c>
      <c r="L6" s="26" t="inlineStr">
        <is>
          <t>2020: 1.75%, 2021: 1.75%, 2022: 2.00%, 2023: 2.00%, 2024: 3.00%, 2025: 3.00%, 2026: 3.00%</t>
        </is>
      </c>
      <c r="M6" s="26" t="inlineStr">
        <is>
          <t>Effective 1/1/2026: $2,500 at 5 yrs, $2,700 at 10 yrs, $2,900 at 15 yrs, $4,900 at 17+ yrs of service</t>
        </is>
      </c>
      <c r="N6" s="26" t="inlineStr">
        <is>
          <t>Uniform allowance $1,495/yr (2026); Detective supplemental pay: 3rd Grade $6,856/yr, 2nd Grade $6,324/yr, 1st Grade $5,851/yr (plus 3.15% overtime calculation supplement); Police Specialist supplemental pay $2,925–$3,428/yr by grade; Field Training Officer (FTO) stipend $1,600 / $2,000 / $2,500/yr by training volume | Schedule/Holidays: 4/72 patrol duty chart (4 tours on followed by 72 hours off) averaging 35.5 hours/week; 12 additional days' pay annually in lieu of 12 specified holidays</t>
        </is>
      </c>
    </row>
    <row r="7" ht="34" customHeight="1">
      <c r="A7" s="21" t="inlineStr">
        <is>
          <t>Village of Asharoken</t>
        </is>
      </c>
      <c r="B7" s="22" t="inlineStr">
        <is>
          <t>Suffolk</t>
        </is>
      </c>
      <c r="C7" s="22" t="inlineStr">
        <is>
          <t>Police Benevolent Association of Asharoken</t>
        </is>
      </c>
      <c r="D7" s="22" t="inlineStr">
        <is>
          <t>2021-06-01</t>
        </is>
      </c>
      <c r="E7" s="22" t="inlineStr">
        <is>
          <t>2025-05-31</t>
        </is>
      </c>
      <c r="F7" s="23" t="n">
        <v>69681</v>
      </c>
      <c r="G7" s="22" t="inlineStr">
        <is>
          <t>1st Year of Service Full-Time Police Officer effective 6/1/2024–5/31/2025 ($63,768 in 2021–2022; 8-year Schedule A: 1st Yr $69,681, 2nd Yr $77,636, 3rd Yr $83,501, 4th Yr $99,112, 5th Yr $114,722, 6th Yr $121,897, 7th Yr $125,847, 8th Yr $150,551)</t>
        </is>
      </c>
      <c r="H7" s="23" t="n">
        <v>150551</v>
      </c>
      <c r="I7" s="24" t="n">
        <v>8</v>
      </c>
      <c r="J7" s="22" t="n"/>
      <c r="K7" s="22" t="inlineStr">
        <is>
          <t>Officer in Charge and Chief of Police excluded from PBA bargaining unit per Section 2 (unit covers Full-Time and Part-Time Police Officers only)</t>
        </is>
      </c>
      <c r="L7" s="22" t="inlineStr">
        <is>
          <t>2021-06-01: 3.00%, 2022-06-01: 3.00%, 2023-06-01: 3.00%, 2024-06-01: 3.00%</t>
        </is>
      </c>
      <c r="M7" s="22" t="inlineStr">
        <is>
          <t>Full-time officers earn $175 per year of continuous service commencing upon completion of 7th year ($1,225 at 7 yrs, $1,400 at 8 yrs, +$175/yr thereafter), capped at $4,375/yr max after 25 years of service</t>
        </is>
      </c>
      <c r="N7" s="22" t="inlineStr">
        <is>
          <t>Night differential: 7.0% of one-half base pay for tours worked between 4:00 p.m. and 8:00 a.m.; Clothing &amp; cleaning allowance: $800 initial uniform issue plus $812.50 semi-annually ($1,625/yr) for officers working &gt;120 tours ($742.50 semi-annually / $1,485/yr for &lt;=120 tours) | Schedule/Holidays: 238 workdays per year on 8-hour tours; 12 paid holidays (New Year's Day, Lincoln's Birthday, Washington's Birthday, Easter, Memorial Day, Independence Day, Labor Day, Columbus Day, Election Day, Veterans Day, Thanksgiving Day, Christmas Day)</t>
        </is>
      </c>
    </row>
    <row r="8" ht="22" customHeight="1">
      <c r="A8" s="29" t="inlineStr">
        <is>
          <t>Village of Garden City</t>
        </is>
      </c>
      <c r="B8" s="30" t="inlineStr">
        <is>
          <t>Nassau</t>
        </is>
      </c>
      <c r="C8" s="31" t="inlineStr">
        <is>
          <t>[Unlock Full Workbook at munibench.com]</t>
        </is>
      </c>
      <c r="D8" s="31" t="inlineStr">
        <is>
          <t>—</t>
        </is>
      </c>
      <c r="E8" s="31" t="inlineStr">
        <is>
          <t>—</t>
        </is>
      </c>
      <c r="F8" s="31" t="inlineStr">
        <is>
          <t>—</t>
        </is>
      </c>
      <c r="G8" s="31" t="inlineStr">
        <is>
          <t>—</t>
        </is>
      </c>
      <c r="H8" s="31" t="inlineStr">
        <is>
          <t>—</t>
        </is>
      </c>
      <c r="I8" s="31" t="inlineStr">
        <is>
          <t>—</t>
        </is>
      </c>
      <c r="J8" s="31" t="inlineStr">
        <is>
          <t>—</t>
        </is>
      </c>
      <c r="K8" s="31" t="inlineStr">
        <is>
          <t>—</t>
        </is>
      </c>
      <c r="L8" s="31" t="inlineStr">
        <is>
          <t>—</t>
        </is>
      </c>
      <c r="M8" s="31" t="inlineStr">
        <is>
          <t>—</t>
        </is>
      </c>
      <c r="N8" s="31" t="inlineStr">
        <is>
          <t>—</t>
        </is>
      </c>
    </row>
    <row r="9" ht="22" customHeight="1">
      <c r="A9" s="29" t="inlineStr">
        <is>
          <t>City of Long Beach</t>
        </is>
      </c>
      <c r="B9" s="30" t="inlineStr">
        <is>
          <t>Nassau</t>
        </is>
      </c>
      <c r="C9" s="31" t="inlineStr">
        <is>
          <t>[Unlock Full Workbook at munibench.com]</t>
        </is>
      </c>
      <c r="D9" s="31" t="inlineStr">
        <is>
          <t>—</t>
        </is>
      </c>
      <c r="E9" s="31" t="inlineStr">
        <is>
          <t>—</t>
        </is>
      </c>
      <c r="F9" s="31" t="inlineStr">
        <is>
          <t>—</t>
        </is>
      </c>
      <c r="G9" s="31" t="inlineStr">
        <is>
          <t>—</t>
        </is>
      </c>
      <c r="H9" s="31" t="inlineStr">
        <is>
          <t>—</t>
        </is>
      </c>
      <c r="I9" s="31" t="inlineStr">
        <is>
          <t>—</t>
        </is>
      </c>
      <c r="J9" s="31" t="inlineStr">
        <is>
          <t>—</t>
        </is>
      </c>
      <c r="K9" s="31" t="inlineStr">
        <is>
          <t>—</t>
        </is>
      </c>
      <c r="L9" s="31" t="inlineStr">
        <is>
          <t>—</t>
        </is>
      </c>
      <c r="M9" s="31" t="inlineStr">
        <is>
          <t>—</t>
        </is>
      </c>
      <c r="N9" s="31" t="inlineStr">
        <is>
          <t>—</t>
        </is>
      </c>
    </row>
    <row r="10" ht="22" customHeight="1">
      <c r="A10" s="29" t="inlineStr">
        <is>
          <t>City of White Plains</t>
        </is>
      </c>
      <c r="B10" s="30" t="inlineStr">
        <is>
          <t>Westchester</t>
        </is>
      </c>
      <c r="C10" s="31" t="inlineStr">
        <is>
          <t>[Unlock Full Workbook at munibench.com]</t>
        </is>
      </c>
      <c r="D10" s="31" t="inlineStr">
        <is>
          <t>—</t>
        </is>
      </c>
      <c r="E10" s="31" t="inlineStr">
        <is>
          <t>—</t>
        </is>
      </c>
      <c r="F10" s="31" t="inlineStr">
        <is>
          <t>—</t>
        </is>
      </c>
      <c r="G10" s="31" t="inlineStr">
        <is>
          <t>—</t>
        </is>
      </c>
      <c r="H10" s="31" t="inlineStr">
        <is>
          <t>—</t>
        </is>
      </c>
      <c r="I10" s="31" t="inlineStr">
        <is>
          <t>—</t>
        </is>
      </c>
      <c r="J10" s="31" t="inlineStr">
        <is>
          <t>—</t>
        </is>
      </c>
      <c r="K10" s="31" t="inlineStr">
        <is>
          <t>—</t>
        </is>
      </c>
      <c r="L10" s="31" t="inlineStr">
        <is>
          <t>—</t>
        </is>
      </c>
      <c r="M10" s="31" t="inlineStr">
        <is>
          <t>—</t>
        </is>
      </c>
      <c r="N10" s="31" t="inlineStr">
        <is>
          <t>—</t>
        </is>
      </c>
    </row>
    <row r="11" ht="22" customHeight="1">
      <c r="A11" s="29" t="inlineStr">
        <is>
          <t>Town of Southold</t>
        </is>
      </c>
      <c r="B11" s="30" t="inlineStr">
        <is>
          <t>Suffolk</t>
        </is>
      </c>
      <c r="C11" s="31" t="inlineStr">
        <is>
          <t>[Unlock Full Workbook at munibench.com]</t>
        </is>
      </c>
      <c r="D11" s="31" t="inlineStr">
        <is>
          <t>—</t>
        </is>
      </c>
      <c r="E11" s="31" t="inlineStr">
        <is>
          <t>—</t>
        </is>
      </c>
      <c r="F11" s="31" t="inlineStr">
        <is>
          <t>—</t>
        </is>
      </c>
      <c r="G11" s="31" t="inlineStr">
        <is>
          <t>—</t>
        </is>
      </c>
      <c r="H11" s="31" t="inlineStr">
        <is>
          <t>—</t>
        </is>
      </c>
      <c r="I11" s="31" t="inlineStr">
        <is>
          <t>—</t>
        </is>
      </c>
      <c r="J11" s="31" t="inlineStr">
        <is>
          <t>—</t>
        </is>
      </c>
      <c r="K11" s="31" t="inlineStr">
        <is>
          <t>—</t>
        </is>
      </c>
      <c r="L11" s="31" t="inlineStr">
        <is>
          <t>—</t>
        </is>
      </c>
      <c r="M11" s="31" t="inlineStr">
        <is>
          <t>—</t>
        </is>
      </c>
      <c r="N11" s="31" t="inlineStr">
        <is>
          <t>—</t>
        </is>
      </c>
    </row>
    <row r="12" ht="22" customHeight="1">
      <c r="A12" s="29" t="inlineStr">
        <is>
          <t>Village of Piermont</t>
        </is>
      </c>
      <c r="B12" s="30" t="inlineStr">
        <is>
          <t>Rockland</t>
        </is>
      </c>
      <c r="C12" s="31" t="inlineStr">
        <is>
          <t>[Unlock Full Workbook at munibench.com]</t>
        </is>
      </c>
      <c r="D12" s="31" t="inlineStr">
        <is>
          <t>—</t>
        </is>
      </c>
      <c r="E12" s="31" t="inlineStr">
        <is>
          <t>—</t>
        </is>
      </c>
      <c r="F12" s="31" t="inlineStr">
        <is>
          <t>—</t>
        </is>
      </c>
      <c r="G12" s="31" t="inlineStr">
        <is>
          <t>—</t>
        </is>
      </c>
      <c r="H12" s="31" t="inlineStr">
        <is>
          <t>—</t>
        </is>
      </c>
      <c r="I12" s="31" t="inlineStr">
        <is>
          <t>—</t>
        </is>
      </c>
      <c r="J12" s="31" t="inlineStr">
        <is>
          <t>—</t>
        </is>
      </c>
      <c r="K12" s="31" t="inlineStr">
        <is>
          <t>—</t>
        </is>
      </c>
      <c r="L12" s="31" t="inlineStr">
        <is>
          <t>—</t>
        </is>
      </c>
      <c r="M12" s="31" t="inlineStr">
        <is>
          <t>—</t>
        </is>
      </c>
      <c r="N12" s="31" t="inlineStr">
        <is>
          <t>—</t>
        </is>
      </c>
    </row>
  </sheetData>
  <autoFilter ref="A4:N7"/>
  <mergeCells count="2">
    <mergeCell ref="A2:N2"/>
    <mergeCell ref="A1:N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selection activeCell="A1" sqref="A1"/>
    </sheetView>
  </sheetViews>
  <sheetFormatPr baseColWidth="8" defaultRowHeight="15"/>
  <cols>
    <col width="34" customWidth="1" min="1" max="1"/>
    <col width="24" customWidth="1" min="2" max="2"/>
    <col width="28" customWidth="1" min="3" max="3"/>
    <col width="22" customWidth="1" min="4" max="4"/>
    <col width="26" customWidth="1" min="5" max="5"/>
    <col width="16" customWidth="1" min="6" max="6"/>
  </cols>
  <sheetData>
    <row r="1" ht="28" customHeight="1">
      <c r="A1" s="1" t="inlineStr">
        <is>
          <t>MuniBench  |  3-Year Collective Bargaining Proposal Cost Calculator</t>
        </is>
      </c>
      <c r="B1" s="2" t="n"/>
      <c r="C1" s="2" t="n"/>
      <c r="D1" s="2" t="n"/>
      <c r="E1" s="2" t="n"/>
      <c r="F1" s="2" t="n"/>
    </row>
    <row r="2" ht="20" customHeight="1">
      <c r="A2" s="3" t="inlineStr">
        <is>
          <t>Enter your unit's current base payroll and proposed COLA % in the blue input cells to model compounding budget impact.</t>
        </is>
      </c>
      <c r="B2" s="4" t="n"/>
      <c r="C2" s="4" t="n"/>
      <c r="D2" s="4" t="n"/>
      <c r="E2" s="4" t="n"/>
      <c r="F2" s="4" t="n"/>
    </row>
    <row r="4">
      <c r="A4" s="5" t="inlineStr">
        <is>
          <t>Model Inputs (Editable)</t>
        </is>
      </c>
    </row>
    <row r="5">
      <c r="A5" s="15" t="inlineStr">
        <is>
          <t>Bargaining Unit FTE Headcount</t>
        </is>
      </c>
      <c r="B5" s="32" t="n">
        <v>28</v>
      </c>
    </row>
    <row r="6">
      <c r="A6" s="15" t="inlineStr">
        <is>
          <t>Current Total Unit Base Payroll ($)</t>
        </is>
      </c>
      <c r="B6" s="9" t="n">
        <v>3150000</v>
      </c>
    </row>
    <row r="7">
      <c r="A7" s="15" t="inlineStr">
        <is>
          <t>Proposed Year 1 COLA (%)</t>
        </is>
      </c>
      <c r="B7" s="33" t="n">
        <v>0.0325</v>
      </c>
    </row>
    <row r="8">
      <c r="A8" s="15" t="inlineStr">
        <is>
          <t>Proposed Year 2 COLA (%)</t>
        </is>
      </c>
      <c r="B8" s="33" t="n">
        <v>0.0325</v>
      </c>
    </row>
    <row r="9">
      <c r="A9" s="15" t="inlineStr">
        <is>
          <t>Proposed Year 3 COLA (%)</t>
        </is>
      </c>
      <c r="B9" s="33" t="n">
        <v>0.03</v>
      </c>
    </row>
    <row r="10">
      <c r="A10" s="15" t="inlineStr">
        <is>
          <t>Annual Step / Stipend Adjustment ($)</t>
        </is>
      </c>
      <c r="B10" s="9" t="n">
        <v>25000</v>
      </c>
    </row>
    <row r="12">
      <c r="A12" s="5" t="inlineStr">
        <is>
          <t>Projected Multi-Year Payroll Impact</t>
        </is>
      </c>
    </row>
    <row r="13">
      <c r="A13" s="12" t="inlineStr">
        <is>
          <t>Contract Year</t>
        </is>
      </c>
      <c r="B13" s="12" t="inlineStr">
        <is>
          <t>Projected Base Payroll</t>
        </is>
      </c>
      <c r="C13" s="12" t="inlineStr">
        <is>
          <t>Incremental New Cost vs. Baseline</t>
        </is>
      </c>
      <c r="D13" s="12" t="inlineStr">
        <is>
          <t>Average Base per FTE</t>
        </is>
      </c>
      <c r="E13" s="12" t="inlineStr">
        <is>
          <t>Compounded % Above Baseline</t>
        </is>
      </c>
    </row>
    <row r="14">
      <c r="A14" s="13" t="inlineStr">
        <is>
          <t>Year 1</t>
        </is>
      </c>
      <c r="B14" s="34">
        <f>B6*(1+B7)+B10</f>
        <v/>
      </c>
      <c r="C14" s="34">
        <f>B14-$B$6</f>
        <v/>
      </c>
      <c r="D14" s="34">
        <f>B14/$B$5</f>
        <v/>
      </c>
      <c r="E14" s="35">
        <f>(B14-$B$6)/$B$6</f>
        <v/>
      </c>
    </row>
    <row r="15">
      <c r="A15" s="13" t="inlineStr">
        <is>
          <t>Year 2</t>
        </is>
      </c>
      <c r="B15" s="34">
        <f>B14*(1+B8)+B10</f>
        <v/>
      </c>
      <c r="C15" s="34">
        <f>B15-$B$6</f>
        <v/>
      </c>
      <c r="D15" s="34">
        <f>B15/$B$5</f>
        <v/>
      </c>
      <c r="E15" s="35">
        <f>(B15-$B$6)/$B$6</f>
        <v/>
      </c>
    </row>
    <row r="16">
      <c r="A16" s="13" t="inlineStr">
        <is>
          <t>Year 3</t>
        </is>
      </c>
      <c r="B16" s="34">
        <f>B15*(1+B9)+B10</f>
        <v/>
      </c>
      <c r="C16" s="34">
        <f>B16-$B$6</f>
        <v/>
      </c>
      <c r="D16" s="34">
        <f>B16/$B$5</f>
        <v/>
      </c>
      <c r="E16" s="35">
        <f>(B16-$B$6)/$B$6</f>
        <v/>
      </c>
    </row>
    <row r="17">
      <c r="A17" s="36" t="inlineStr">
        <is>
          <t>3-Year Cumulative New Spend</t>
        </is>
      </c>
      <c r="B17" s="37">
        <f>SUM(B14:B16)</f>
        <v/>
      </c>
      <c r="C17" s="37">
        <f>SUM(C14:C16)</f>
        <v/>
      </c>
      <c r="D17" s="36" t="inlineStr">
        <is>
          <t>—</t>
        </is>
      </c>
      <c r="E17" s="38">
        <f>(B16-$B$6)/$B$6</f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cols>
    <col width="22" customWidth="1" min="1" max="1"/>
    <col width="28" customWidth="1" min="2" max="2"/>
    <col width="24" customWidth="1" min="3" max="3"/>
    <col width="28" customWidth="1" min="4" max="4"/>
    <col width="60" customWidth="1" min="5" max="5"/>
  </cols>
  <sheetData>
    <row r="1" ht="28" customHeight="1">
      <c r="A1" s="1" t="inlineStr">
        <is>
          <t>MuniBench  |  Official Public Record Citations &amp; Source Agreements</t>
        </is>
      </c>
      <c r="B1" s="2" t="n"/>
      <c r="C1" s="2" t="n"/>
      <c r="D1" s="2" t="n"/>
      <c r="E1" s="2" t="n"/>
    </row>
    <row r="2" ht="20" customHeight="1">
      <c r="A2" s="3" t="inlineStr">
        <is>
          <t>Every row traces directly to an executed municipal CBA or state public employment filing.</t>
        </is>
      </c>
      <c r="B2" s="4" t="n"/>
      <c r="C2" s="4" t="n"/>
      <c r="D2" s="4" t="n"/>
      <c r="E2" s="4" t="n"/>
    </row>
    <row r="4">
      <c r="A4" s="12" t="inlineStr">
        <is>
          <t>Municipality</t>
        </is>
      </c>
      <c r="B4" s="12" t="inlineStr">
        <is>
          <t>Union / Bargaining Unit</t>
        </is>
      </c>
      <c r="C4" s="12" t="inlineStr">
        <is>
          <t>Contract Term</t>
        </is>
      </c>
      <c r="D4" s="12" t="inlineStr">
        <is>
          <t>Section / Schedule Citation</t>
        </is>
      </c>
      <c r="E4" s="12" t="inlineStr">
        <is>
          <t>Official Public Document URL</t>
        </is>
      </c>
    </row>
    <row r="5">
      <c r="A5" s="39" t="inlineStr">
        <is>
          <t>Town of New Castle</t>
        </is>
      </c>
      <c r="B5" s="39" t="inlineStr">
        <is>
          <t>New Castle Police Benevolent Association, Inc.</t>
        </is>
      </c>
      <c r="C5" s="39" t="inlineStr">
        <is>
          <t>2023-01-01 to 2026-12-31</t>
        </is>
      </c>
      <c r="D5" s="39" t="inlineStr">
        <is>
          <t>Cover &amp; Preamble (2023–2026 Term), Art. I Governing Law, Art. II Sec. 1 Recognition, Art. III Sec. 1–2 Annual Wages &amp; 2023–2026 Salary Table, Art. IV Sec. 1–3 Workday &amp; Tour Schedule</t>
        </is>
      </c>
      <c r="E5" s="40" t="inlineStr">
        <is>
          <t>https://www.mynewcastleny.gov/DocumentCenter/View/4492/New-Castle-PBA-CONTRACT-2023-2026-PDF</t>
        </is>
      </c>
    </row>
    <row r="6">
      <c r="A6" s="39" t="inlineStr">
        <is>
          <t>City of New Rochelle</t>
        </is>
      </c>
      <c r="B6" s="39" t="inlineStr">
        <is>
          <t>Police Association of New Rochelle, New York, Inc.</t>
        </is>
      </c>
      <c r="C6" s="39" t="inlineStr">
        <is>
          <t>2020-01-01 to 2026-12-31</t>
        </is>
      </c>
      <c r="D6" s="39" t="inlineStr">
        <is>
          <t>Art. I Sec. 5 Term (2020–2026), Art. II Sec. 1 Recognition, Art. IV Sec. 1 Work Schedule (4/72 Chart, 35.5 hrs/wk), Art. V Sec. 1 Salary Schedules, Art. V Sec. 2 Longevity, Art. V Sec. 3–5 Detective, FTO &amp; Specialist Stipends, Art. VII Sec. 1 Holidays (12 Days), Art. X Sec. 2 Uniform Allowance</t>
        </is>
      </c>
      <c r="E6" s="40" t="inlineStr">
        <is>
          <t>https://www.seethroughny.net/contracts/CityofNewRochelle_P_2026.pdf</t>
        </is>
      </c>
    </row>
    <row r="7">
      <c r="A7" s="39" t="inlineStr">
        <is>
          <t>Village of Asharoken</t>
        </is>
      </c>
      <c r="B7" s="39" t="inlineStr">
        <is>
          <t>Police Benevolent Association of Asharoken</t>
        </is>
      </c>
      <c r="C7" s="39" t="inlineStr">
        <is>
          <t>2021-06-01 to 2025-05-31</t>
        </is>
      </c>
      <c r="D7" s="39" t="inlineStr">
        <is>
          <t>Sec. 2 Recognition, Sec. 4 Wages &amp; Schedule A Full-Time Police Officers (6/1/2021–5/31/2025), Sec. 6 Longevity Pay, Sec. 7 Night Differential, Sec. 10 Paid Holidays, Sec. 13 Clothing &amp; Cleaning Allowance, Sec. 14 Work Schedule (238 Days), Sec. 20 Term of Agreement</t>
        </is>
      </c>
      <c r="E7" s="40" t="inlineStr">
        <is>
          <t>https://www.seethroughny.net/contracts/VillageofAsharoken_P_2025.pdf</t>
        </is>
      </c>
    </row>
  </sheetData>
  <mergeCells count="2">
    <mergeCell ref="A2:E2"/>
    <mergeCell ref="A1:E1"/>
  </mergeCells>
  <hyperlinks>
    <hyperlink xmlns:r="http://schemas.openxmlformats.org/officeDocument/2006/relationships" ref="E5" r:id="rId1"/>
    <hyperlink xmlns:r="http://schemas.openxmlformats.org/officeDocument/2006/relationships" ref="E6" r:id="rId2"/>
    <hyperlink xmlns:r="http://schemas.openxmlformats.org/officeDocument/2006/relationships" ref="E7" r:id="rId3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2026-11-03T23:19:24Z</dcterms:created>
  <dcterms:modified xsi:type="dcterms:W3CDTF">2026-11-03T23:19:24Z</dcterms:modified>
</cp:coreProperties>
</file>