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cutive Summary" sheetId="1" state="visible" r:id="rId1"/>
    <sheet name="Peer Comparison Matrix" sheetId="2" state="visible" r:id="rId2"/>
    <sheet name="Bargaining Cost Calculator" sheetId="3" state="visible" r:id="rId3"/>
    <sheet name="Public Record Sources" sheetId="4" state="visible" r:id="rId4"/>
  </sheets>
  <definedNames>
    <definedName name="_xlnm._FilterDatabase" localSheetId="1" hidden="1">'Peer Comparison Matrix'!$A$4:$N$7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+$#,##0;-$#,##0;$0"/>
    <numFmt numFmtId="166" formatCode="+0.0%;-0.0%;0.0%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E2E8F0"/>
      <sz val="10"/>
    </font>
    <font>
      <name val="Calibri"/>
      <b val="1"/>
      <color rgb="000E1726"/>
      <sz val="11"/>
    </font>
    <font>
      <name val="Calibri"/>
      <b val="1"/>
      <color rgb="000E1726"/>
      <sz val="10"/>
    </font>
    <font>
      <name val="Calibri"/>
      <color rgb="000E1726"/>
      <sz val="10"/>
    </font>
    <font>
      <name val="Calibri"/>
      <b val="1"/>
      <color rgb="00136F46"/>
      <sz val="10"/>
    </font>
    <font>
      <name val="Calibri"/>
      <i val="1"/>
      <color rgb="0064748B"/>
      <sz val="9"/>
    </font>
    <font>
      <name val="Calibri"/>
      <color rgb="00154B9B"/>
      <sz val="10"/>
      <u val="single"/>
    </font>
  </fonts>
  <fills count="9">
    <fill>
      <patternFill/>
    </fill>
    <fill>
      <patternFill patternType="gray125"/>
    </fill>
    <fill>
      <patternFill patternType="solid">
        <fgColor rgb="000E1726"/>
      </patternFill>
    </fill>
    <fill>
      <patternFill patternType="solid">
        <fgColor rgb="00154B9B"/>
      </patternFill>
    </fill>
    <fill>
      <patternFill patternType="solid">
        <fgColor rgb="00E8EEF6"/>
      </patternFill>
    </fill>
    <fill>
      <patternFill patternType="solid">
        <fgColor rgb="00EEF4FF"/>
      </patternFill>
    </fill>
    <fill>
      <patternFill patternType="solid">
        <fgColor rgb="00ECFDF3"/>
      </patternFill>
    </fill>
    <fill>
      <patternFill patternType="solid">
        <fgColor rgb="00F8FAFC"/>
      </patternFill>
    </fill>
    <fill>
      <patternFill patternType="solid">
        <fgColor rgb="00F1F5F9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154B9B"/>
      </left>
      <right style="medium">
        <color rgb="00154B9B"/>
      </right>
      <top style="medium">
        <color rgb="00154B9B"/>
      </top>
      <bottom style="medium">
        <color rgb="00154B9B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3" fillId="0" borderId="0" pivotButton="0" quotePrefix="0" xfId="0"/>
    <xf numFmtId="0" fontId="4" fillId="4" borderId="1" applyAlignment="1" pivotButton="0" quotePrefix="0" xfId="0">
      <alignment horizontal="left" wrapText="1"/>
    </xf>
    <xf numFmtId="0" fontId="4" fillId="4" borderId="1" applyAlignment="1" pivotButton="0" quotePrefix="0" xfId="0">
      <alignment horizontal="center" wrapText="1"/>
    </xf>
    <xf numFmtId="0" fontId="4" fillId="5" borderId="2" pivotButton="0" quotePrefix="0" xfId="0"/>
    <xf numFmtId="164" fontId="4" fillId="5" borderId="2" pivotButton="0" quotePrefix="0" xfId="0"/>
    <xf numFmtId="165" fontId="4" fillId="0" borderId="1" applyAlignment="1" pivotButton="0" quotePrefix="0" xfId="0">
      <alignment horizontal="right"/>
    </xf>
    <xf numFmtId="166" fontId="4" fillId="0" borderId="1" applyAlignment="1" pivotButton="0" quotePrefix="0" xfId="0">
      <alignment horizontal="right"/>
    </xf>
    <xf numFmtId="0" fontId="4" fillId="4" borderId="1" pivotButton="0" quotePrefix="0" xfId="0"/>
    <xf numFmtId="0" fontId="4" fillId="0" borderId="1" pivotButton="0" quotePrefix="0" xfId="0"/>
    <xf numFmtId="1" fontId="5" fillId="0" borderId="1" applyAlignment="1" pivotButton="0" quotePrefix="0" xfId="0">
      <alignment horizontal="right"/>
    </xf>
    <xf numFmtId="0" fontId="5" fillId="0" borderId="1" pivotButton="0" quotePrefix="0" xfId="0"/>
    <xf numFmtId="164" fontId="5" fillId="0" borderId="1" applyAlignment="1" pivotButton="0" quotePrefix="0" xfId="0">
      <alignment horizontal="right"/>
    </xf>
    <xf numFmtId="0" fontId="6" fillId="6" borderId="1" pivotButton="0" quotePrefix="0" xfId="0"/>
    <xf numFmtId="164" fontId="6" fillId="6" borderId="1" applyAlignment="1" pivotButton="0" quotePrefix="0" xfId="0">
      <alignment horizontal="right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164" fontId="5" fillId="0" borderId="1" applyAlignment="1" pivotButton="0" quotePrefix="0" xfId="0">
      <alignment horizontal="right" vertical="top"/>
    </xf>
    <xf numFmtId="0" fontId="5" fillId="0" borderId="1" applyAlignment="1" pivotButton="0" quotePrefix="0" xfId="0">
      <alignment horizontal="center" vertical="top"/>
    </xf>
    <xf numFmtId="0" fontId="4" fillId="7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left" vertical="top" wrapText="1"/>
    </xf>
    <xf numFmtId="164" fontId="5" fillId="7" borderId="1" applyAlignment="1" pivotButton="0" quotePrefix="0" xfId="0">
      <alignment horizontal="right" vertical="top"/>
    </xf>
    <xf numFmtId="0" fontId="5" fillId="7" borderId="1" applyAlignment="1" pivotButton="0" quotePrefix="0" xfId="0">
      <alignment horizontal="center" vertical="top"/>
    </xf>
    <xf numFmtId="0" fontId="4" fillId="8" borderId="1" pivotButton="0" quotePrefix="0" xfId="0"/>
    <xf numFmtId="0" fontId="5" fillId="8" borderId="1" pivotButton="0" quotePrefix="0" xfId="0"/>
    <xf numFmtId="0" fontId="7" fillId="8" borderId="1" pivotButton="0" quotePrefix="0" xfId="0"/>
    <xf numFmtId="1" fontId="4" fillId="5" borderId="2" pivotButton="0" quotePrefix="0" xfId="0"/>
    <xf numFmtId="10" fontId="4" fillId="5" borderId="2" pivotButton="0" quotePrefix="0" xfId="0"/>
    <xf numFmtId="164" fontId="5" fillId="0" borderId="1" pivotButton="0" quotePrefix="0" xfId="0"/>
    <xf numFmtId="10" fontId="5" fillId="0" borderId="1" pivotButton="0" quotePrefix="0" xfId="0"/>
    <xf numFmtId="0" fontId="4" fillId="6" borderId="1" pivotButton="0" quotePrefix="0" xfId="0"/>
    <xf numFmtId="164" fontId="4" fillId="6" borderId="1" pivotButton="0" quotePrefix="0" xfId="0"/>
    <xf numFmtId="10" fontId="4" fillId="6" borderId="1" pivotButton="0" quotePrefix="0" xfId="0"/>
    <xf numFmtId="0" fontId="5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www.perc.state.nj.us/publicsectorcontracts.nsf/e20dbee295d1a49c85256f2b00591946/bca925dad4ed7e7385258956005d0420/$FILE/New%20Milford%20Boro%20and%20PBA%20Local%2083%202023.pdf" TargetMode="External" Id="rId1" /><Relationship Type="http://schemas.openxmlformats.org/officeDocument/2006/relationships/hyperlink" Target="https://www.perc.state.nj.us/publicsectorcontracts.nsf/e20dbee295d1a49c85256f2b00591946/9538c3b4a929434d85258948006685e6/$FILE/Alpine%20and%20PBA%20Loc%20399%202023.pdf" TargetMode="External" Id="rId2" /><Relationship Type="http://schemas.openxmlformats.org/officeDocument/2006/relationships/hyperlink" Target="https://www.perc.state.nj.us/publicsectorcontracts.nsf/e20dbee295d1a49c85256f2b00591946/8a0b1ccc71e8d61385258e2600612b66/$FILE/Closter%20Boro%20and%20PBA%20Loc%20233%202026.pdf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28" customWidth="1" min="1" max="1"/>
    <col width="20" customWidth="1" min="2" max="2"/>
    <col width="20" customWidth="1" min="3" max="3"/>
    <col width="20" customWidth="1" min="4" max="4"/>
    <col width="24" customWidth="1" min="5" max="5"/>
    <col width="22" customWidth="1" min="6" max="6"/>
  </cols>
  <sheetData>
    <row r="1" ht="28" customHeight="1">
      <c r="A1" s="1" t="inlineStr">
        <is>
          <t>MuniBench  |  Bergen County, NJ: Police Patrol &amp; Superior Officers CBA Benchmark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SAMPLE PREVIEW (3 of 8 Peers Shown)  •  Region: Bergen County, New Jersey  •  Compiled from Official Public CBAs (munibench.com)</t>
        </is>
      </c>
      <c r="B2" s="4" t="n"/>
      <c r="C2" s="4" t="n"/>
      <c r="D2" s="4" t="n"/>
      <c r="E2" s="4" t="n"/>
      <c r="F2" s="4" t="n"/>
    </row>
    <row r="4">
      <c r="A4" s="5" t="inlineStr">
        <is>
          <t>1. Self-Benchmark Your Municipality (Type in Blue Cells)</t>
        </is>
      </c>
    </row>
    <row r="5">
      <c r="A5" s="6" t="inlineStr">
        <is>
          <t>Your Municipality</t>
        </is>
      </c>
      <c r="B5" s="7" t="inlineStr">
        <is>
          <t>Entry / Step 1 Pay</t>
        </is>
      </c>
      <c r="C5" s="7" t="inlineStr">
        <is>
          <t>Top Step Base Pay</t>
        </is>
      </c>
      <c r="D5" s="7" t="inlineStr">
        <is>
          <t>Supervisor Base Pay</t>
        </is>
      </c>
      <c r="E5" s="7" t="inlineStr">
        <is>
          <t>Top Step $ vs. Median</t>
        </is>
      </c>
      <c r="F5" s="7" t="inlineStr">
        <is>
          <t>Top Step % vs. Median</t>
        </is>
      </c>
    </row>
    <row r="6">
      <c r="A6" s="8" t="inlineStr">
        <is>
          <t>Enter Your Town</t>
        </is>
      </c>
      <c r="B6" s="9" t="n"/>
      <c r="C6" s="9" t="n"/>
      <c r="D6" s="9" t="n"/>
      <c r="E6" s="10">
        <f>IF(ISNUMBER(C6), C6-C13, "Enter C6")</f>
        <v/>
      </c>
      <c r="F6" s="11">
        <f>IF(ISNUMBER(C6), (C6-C13)/C13, "Enter C6")</f>
        <v/>
      </c>
    </row>
    <row r="8">
      <c r="A8" s="5" t="inlineStr">
        <is>
          <t>2. Peer Group Compensation Quartiles (Live Formulas from Matrix)</t>
        </is>
      </c>
    </row>
    <row r="9">
      <c r="A9" s="12" t="inlineStr">
        <is>
          <t>Statistic</t>
        </is>
      </c>
      <c r="B9" s="12" t="inlineStr">
        <is>
          <t>Entry / Academy Pay</t>
        </is>
      </c>
      <c r="C9" s="12" t="inlineStr">
        <is>
          <t>Top Step Base Pay</t>
        </is>
      </c>
      <c r="D9" s="12" t="inlineStr">
        <is>
          <t>Supervisor Base Pay</t>
        </is>
      </c>
      <c r="E9" s="12" t="inlineStr">
        <is>
          <t>Notes</t>
        </is>
      </c>
    </row>
    <row r="10">
      <c r="A10" s="13" t="inlineStr">
        <is>
          <t>Verified Peer Count</t>
        </is>
      </c>
      <c r="B10" s="14">
        <f>COUNT('Peer Comparison Matrix'!H5:H7)</f>
        <v/>
      </c>
      <c r="C10" s="14">
        <f>COUNT('Peer Comparison Matrix'!H5:H7)</f>
        <v/>
      </c>
      <c r="D10" s="14">
        <f>COUNT('Peer Comparison Matrix'!J5:J7)</f>
        <v/>
      </c>
      <c r="E10" s="15" t="inlineStr">
        <is>
          <t>Municipalities with numeric rate on Matrix tab</t>
        </is>
      </c>
    </row>
    <row r="11">
      <c r="A11" s="13" t="inlineStr">
        <is>
          <t>Minimum</t>
        </is>
      </c>
      <c r="B11" s="16">
        <f>MIN('Peer Comparison Matrix'!F5:F7)</f>
        <v/>
      </c>
      <c r="C11" s="16">
        <f>MIN('Peer Comparison Matrix'!H5:H7)</f>
        <v/>
      </c>
      <c r="D11" s="16">
        <f>MIN('Peer Comparison Matrix'!J5:J7)</f>
        <v/>
      </c>
      <c r="E11" s="15" t="inlineStr">
        <is>
          <t>Lowest scheduled base rate in peer set</t>
        </is>
      </c>
    </row>
    <row r="12">
      <c r="A12" s="13" t="inlineStr">
        <is>
          <t>25th Percentile</t>
        </is>
      </c>
      <c r="B12" s="16">
        <f>PERCENTILE.INC('Peer Comparison Matrix'!F5:F7,0.25)</f>
        <v/>
      </c>
      <c r="C12" s="16">
        <f>PERCENTILE.INC('Peer Comparison Matrix'!H5:H7,0.25)</f>
        <v/>
      </c>
      <c r="D12" s="16">
        <f>PERCENTILE.INC('Peer Comparison Matrix'!J5:J7,0.25)</f>
        <v/>
      </c>
      <c r="E12" s="15" t="inlineStr">
        <is>
          <t>Lower quartile benchmark</t>
        </is>
      </c>
    </row>
    <row r="13">
      <c r="A13" s="17" t="inlineStr">
        <is>
          <t>Peer Group Median (50th)</t>
        </is>
      </c>
      <c r="B13" s="18">
        <f>MEDIAN('Peer Comparison Matrix'!F5:F7)</f>
        <v/>
      </c>
      <c r="C13" s="18">
        <f>MEDIAN('Peer Comparison Matrix'!H5:H7)</f>
        <v/>
      </c>
      <c r="D13" s="18">
        <f>MEDIAN('Peer Comparison Matrix'!J5:J7)</f>
        <v/>
      </c>
      <c r="E13" s="17" t="inlineStr">
        <is>
          <t>Primary arbitration &amp; bargaining midpoint</t>
        </is>
      </c>
    </row>
    <row r="14">
      <c r="A14" s="13" t="inlineStr">
        <is>
          <t>Peer Group Mean (Average)</t>
        </is>
      </c>
      <c r="B14" s="16">
        <f>AVERAGE('Peer Comparison Matrix'!F5:F7)</f>
        <v/>
      </c>
      <c r="C14" s="16">
        <f>AVERAGE('Peer Comparison Matrix'!H5:H7)</f>
        <v/>
      </c>
      <c r="D14" s="16">
        <f>AVERAGE('Peer Comparison Matrix'!J5:J7)</f>
        <v/>
      </c>
      <c r="E14" s="15" t="inlineStr">
        <is>
          <t>Unweighted peer arithmetic mean</t>
        </is>
      </c>
    </row>
    <row r="15">
      <c r="A15" s="13" t="inlineStr">
        <is>
          <t>75th Percentile</t>
        </is>
      </c>
      <c r="B15" s="16">
        <f>PERCENTILE.INC('Peer Comparison Matrix'!F5:F7,0.75)</f>
        <v/>
      </c>
      <c r="C15" s="16">
        <f>PERCENTILE.INC('Peer Comparison Matrix'!H5:H7,0.75)</f>
        <v/>
      </c>
      <c r="D15" s="16">
        <f>PERCENTILE.INC('Peer Comparison Matrix'!J5:J7,0.75)</f>
        <v/>
      </c>
      <c r="E15" s="15" t="inlineStr">
        <is>
          <t>Upper quartile competitive target</t>
        </is>
      </c>
    </row>
    <row r="16">
      <c r="A16" s="13" t="inlineStr">
        <is>
          <t>Maximum</t>
        </is>
      </c>
      <c r="B16" s="16">
        <f>MAX('Peer Comparison Matrix'!F5:F7)</f>
        <v/>
      </c>
      <c r="C16" s="16">
        <f>MAX('Peer Comparison Matrix'!H5:H7)</f>
        <v/>
      </c>
      <c r="D16" s="16">
        <f>MAX('Peer Comparison Matrix'!J5:J7)</f>
        <v/>
      </c>
      <c r="E16" s="15" t="inlineStr">
        <is>
          <t>Highest scheduled base rate in peer set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4" customWidth="1" min="2" max="2"/>
    <col width="24" customWidth="1" min="3" max="3"/>
    <col width="14" customWidth="1" min="4" max="4"/>
    <col width="14" customWidth="1" min="5" max="5"/>
    <col width="16" customWidth="1" min="6" max="6"/>
    <col width="20" customWidth="1" min="7" max="7"/>
    <col width="16" customWidth="1" min="8" max="8"/>
    <col width="12" customWidth="1" min="9" max="9"/>
    <col width="16" customWidth="1" min="10" max="10"/>
    <col width="16" customWidth="1" min="11" max="11"/>
    <col width="28" customWidth="1" min="12" max="12"/>
    <col width="34" customWidth="1" min="13" max="13"/>
    <col width="38" customWidth="1" min="14" max="14"/>
  </cols>
  <sheetData>
    <row r="1" ht="28" customHeight="1">
      <c r="A1" s="1" t="inlineStr">
        <is>
          <t>MuniBench  |  Bergen County, NJ: Police Patrol &amp; Superior Officers CBA Benchmark — Detailed CBA Matrix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20" customHeight="1">
      <c r="A2" s="3" t="inlineStr">
        <is>
          <t>Unit: Police (PBA / FOP)  •  Basis: Annual Base Salary (USD)  •  Every figure verified against signed public agreements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</row>
    <row r="4" ht="26" customHeight="1">
      <c r="A4" s="19" t="inlineStr">
        <is>
          <t>Municipality</t>
        </is>
      </c>
      <c r="B4" s="19" t="inlineStr">
        <is>
          <t>County</t>
        </is>
      </c>
      <c r="C4" s="19" t="inlineStr">
        <is>
          <t>Union / Local</t>
        </is>
      </c>
      <c r="D4" s="19" t="inlineStr">
        <is>
          <t>Contract Start</t>
        </is>
      </c>
      <c r="E4" s="19" t="inlineStr">
        <is>
          <t>Contract End</t>
        </is>
      </c>
      <c r="F4" s="20" t="inlineStr">
        <is>
          <t>Entry / Step 1 Pay</t>
        </is>
      </c>
      <c r="G4" s="19" t="inlineStr">
        <is>
          <t>Entry Step Basis</t>
        </is>
      </c>
      <c r="H4" s="20" t="inlineStr">
        <is>
          <t>Top Step Base Pay</t>
        </is>
      </c>
      <c r="I4" s="20" t="inlineStr">
        <is>
          <t>Steps to Top</t>
        </is>
      </c>
      <c r="J4" s="20" t="inlineStr">
        <is>
          <t>Supervisor Pay</t>
        </is>
      </c>
      <c r="K4" s="19" t="inlineStr">
        <is>
          <t>Supervisor Rank</t>
        </is>
      </c>
      <c r="L4" s="19" t="inlineStr">
        <is>
          <t>Annual COLA % Schedule</t>
        </is>
      </c>
      <c r="M4" s="19" t="inlineStr">
        <is>
          <t>Longevity Terms</t>
        </is>
      </c>
      <c r="N4" s="19" t="inlineStr">
        <is>
          <t>Stipends, Allowances &amp; Schedule</t>
        </is>
      </c>
    </row>
    <row r="5" ht="34" customHeight="1">
      <c r="A5" s="21" t="inlineStr">
        <is>
          <t>New Milford Borough</t>
        </is>
      </c>
      <c r="B5" s="22" t="inlineStr">
        <is>
          <t>Bergen</t>
        </is>
      </c>
      <c r="C5" s="22" t="inlineStr">
        <is>
          <t>PBA Local 83 (New Milford Unit)</t>
        </is>
      </c>
      <c r="D5" s="22" t="inlineStr">
        <is>
          <t>2023-01-01</t>
        </is>
      </c>
      <c r="E5" s="22" t="inlineStr">
        <is>
          <t>2026-12-31</t>
        </is>
      </c>
      <c r="F5" s="23" t="n">
        <v>46091</v>
      </c>
      <c r="G5" s="22" t="inlineStr">
        <is>
          <t>Patrolman Step 1 post-academy ($38,295 Academy step; fixed Steps 1–9 [$46,091 to $123,350] across 2023–2026; Patrolman Step 10 is $150,029 in 2026)</t>
        </is>
      </c>
      <c r="H5" s="23" t="n">
        <v>150029</v>
      </c>
      <c r="I5" s="24" t="n">
        <v>10</v>
      </c>
      <c r="J5" s="23" t="n">
        <v>159031</v>
      </c>
      <c r="K5" s="22" t="inlineStr">
        <is>
          <t>Sergeant ($159,031 in 2026 — 6.0% rank differential above Patrolman Step 10; Lieutenant $168,573 [+6%]; Captain $178,687 [+6%])</t>
        </is>
      </c>
      <c r="L5" s="22" t="inlineStr">
        <is>
          <t>2023: Step 10 reset to $140,000 (Senior Officer Pay folded in), 2024: 2.50%, 2025: 2.50%, 2026: 2.00% (applied to Step 10 Patrol, Sgt, Lt &amp; Capt; Steps 1–9 fixed)</t>
        </is>
      </c>
      <c r="M5" s="22" t="inlineStr">
        <is>
          <t>Eliminated for officers hired after 12/31/2022; hired 1/1/2015–12/31/2022: 2% at 8 yrs, 5% at 12 yrs, 6% at 16 yrs, 7% at 20 yrs, 8% at 24+ yrs; pre-1/1/2015 hires: 3% at 4 yrs, 4% at 8 yrs, 5% at 12 yrs, 6% at 16 yrs, 7% at 20 yrs, 8% at 24+ yrs</t>
        </is>
      </c>
      <c r="N5" s="22" t="inlineStr">
        <is>
          <t>Detective Bureau stipend $2,000/yr; Clothing allowance $1,000/yr; College credit stipend $10/credit up to $1,500/yr max; Senior Officer Pay eliminated 12/31/2022; On-call Detective standby 1 hr comp time per 24 hrs; OT meals $10/$10/$20 | Schedule/Holidays: 2,080 annual base hours less 134 Schedule Adjustment Hours = 1,946 net hrs/yr; holiday pay folded into base salary plus 1 annual Juneteenth day off</t>
        </is>
      </c>
    </row>
    <row r="6" ht="34" customHeight="1">
      <c r="A6" s="25" t="inlineStr">
        <is>
          <t>Alpine Borough</t>
        </is>
      </c>
      <c r="B6" s="26" t="inlineStr">
        <is>
          <t>Bergen</t>
        </is>
      </c>
      <c r="C6" s="26" t="inlineStr">
        <is>
          <t>PBA Local 399 (Alpine Unit)</t>
        </is>
      </c>
      <c r="D6" s="26" t="inlineStr">
        <is>
          <t>2023-01-01</t>
        </is>
      </c>
      <c r="E6" s="26" t="inlineStr">
        <is>
          <t>2026-12-31</t>
        </is>
      </c>
      <c r="F6" s="27" t="n">
        <v>67074</v>
      </c>
      <c r="G6" s="26" t="inlineStr">
        <is>
          <t>Patrolman 'After Basic' Step 1 ($55,591 Academy step; progresses annually from After Basic $67,074 through After 7 Years $154,959; includes $1,000/yr clothing allowance in base salary)</t>
        </is>
      </c>
      <c r="H6" s="27" t="n">
        <v>154959</v>
      </c>
      <c r="I6" s="28" t="n">
        <v>8</v>
      </c>
      <c r="J6" s="27" t="n">
        <v>164658</v>
      </c>
      <c r="K6" s="26" t="inlineStr">
        <is>
          <t>Sergeant ($164,658 in 2026 — 6.26% above Top Patrolman; Lieutenant $169,493; Captain $174,329)</t>
        </is>
      </c>
      <c r="L6" s="26" t="inlineStr">
        <is>
          <t>2023: 3.25%, 2024: 3.25%, 2025: 2.75%, 2026: 2.75%</t>
        </is>
      </c>
      <c r="M6" s="26" t="inlineStr">
        <is>
          <t>Hired on/after 1/1/2005: 2% after 4 yrs + 1% every 3 yrs thereafter up to 10% max at 29 yrs; pre-1/1/2005 hires: 2% after 5 yrs + 1% every 2 yrs up to 12% max</t>
        </is>
      </c>
      <c r="N6" s="26" t="inlineStr">
        <is>
          <t>$1,000/yr clothing allowance folded into base salary (plus complete initial uniform); Education incentives: $100/credit while enrolled plus annual pensionable degree pay of $800 Associate's, $1,200 Bachelor's, or $1,600 Master's | Schedule/Holidays: 12-hour shifts; 1,944 work hours/year (excess scheduled hours taken as Kelly time off); 14 holidays paid in equal payroll installments and included in regular pay for longevity &amp; overtime</t>
        </is>
      </c>
    </row>
    <row r="7" ht="34" customHeight="1">
      <c r="A7" s="21" t="inlineStr">
        <is>
          <t>Closter Borough</t>
        </is>
      </c>
      <c r="B7" s="22" t="inlineStr">
        <is>
          <t>Bergen</t>
        </is>
      </c>
      <c r="C7" s="22" t="inlineStr">
        <is>
          <t>PBA Local 233 (Closter Unit)</t>
        </is>
      </c>
      <c r="D7" s="22" t="inlineStr">
        <is>
          <t>2026-01-01</t>
        </is>
      </c>
      <c r="E7" s="22" t="inlineStr">
        <is>
          <t>2030-12-31</t>
        </is>
      </c>
      <c r="F7" s="23" t="n">
        <v>57967</v>
      </c>
      <c r="G7" s="22" t="inlineStr">
        <is>
          <t>Officer 1st Year step on Appendix A-2 for hires on/after 1/1/2026 ($50,466 Academy step; 11 post-academy steps reaching $154,645 at 11th Year in 2026 and $180,915 in 2030; pre-2026 hires on 12-step Appendix A-1 reach same $154,645 top step at 12th Year)</t>
        </is>
      </c>
      <c r="H7" s="23" t="n">
        <v>154645</v>
      </c>
      <c r="I7" s="24" t="n">
        <v>11</v>
      </c>
      <c r="J7" s="23" t="n">
        <v>164945</v>
      </c>
      <c r="K7" s="22" t="inlineStr">
        <is>
          <t>Sergeant ($164,945 in 2026 — 6.66% above Top Patrol Officer, rising to $192,964 in 2030; Lieutenant $175,245 in 2026 / $205,014 in 2030; Captain $185,545 in 2026 / $217,063 in 2030)</t>
        </is>
      </c>
      <c r="L7" s="22" t="inlineStr">
        <is>
          <t>2026: new 11-step schedule implemented (Top Patrol $154,645), 2027: 4.00%, 2028: 4.00%, 2029: 4.00%, 2030: 4.00%</t>
        </is>
      </c>
      <c r="M7" s="22" t="inlineStr">
        <is>
          <t>Eliminated for officers hired on/after 1/1/2020; prior hires earn 1% at 3 yrs + 1/3% per additional yr of service, commencing after 12th yr (2016–2019 hires), 9th yr (2009–2015 hires), or 6th yr (1997–2008 hires)</t>
        </is>
      </c>
      <c r="N7" s="22" t="inlineStr">
        <is>
          <t>Detective Bureau stipend $1,200/yr ($100/mo); Education incentive $12/credit (min. 20 credits &amp; 5 yrs service) up to $1,000/yr max; Borough-supplied complete initial uniform (Appendix E) &amp; body armor replaced at least every 5 yrs | Schedule/Holidays: Patrol Division: 12-hour rotational shifts (incl. 45-min mealtime); Detective Bureau/Admin: 8-hr or 10-hr shifts, 40 hrs/week; 13 official holidays (Appendix C)</t>
        </is>
      </c>
    </row>
    <row r="8" ht="22" customHeight="1">
      <c r="A8" s="29" t="inlineStr">
        <is>
          <t>Ridgewood Village</t>
        </is>
      </c>
      <c r="B8" s="30" t="inlineStr">
        <is>
          <t>Bergen</t>
        </is>
      </c>
      <c r="C8" s="31" t="inlineStr">
        <is>
          <t>[Unlock Full Workbook at munibench.com]</t>
        </is>
      </c>
      <c r="D8" s="31" t="inlineStr">
        <is>
          <t>—</t>
        </is>
      </c>
      <c r="E8" s="31" t="inlineStr">
        <is>
          <t>—</t>
        </is>
      </c>
      <c r="F8" s="31" t="inlineStr">
        <is>
          <t>—</t>
        </is>
      </c>
      <c r="G8" s="31" t="inlineStr">
        <is>
          <t>—</t>
        </is>
      </c>
      <c r="H8" s="31" t="inlineStr">
        <is>
          <t>—</t>
        </is>
      </c>
      <c r="I8" s="31" t="inlineStr">
        <is>
          <t>—</t>
        </is>
      </c>
      <c r="J8" s="31" t="inlineStr">
        <is>
          <t>—</t>
        </is>
      </c>
      <c r="K8" s="31" t="inlineStr">
        <is>
          <t>—</t>
        </is>
      </c>
      <c r="L8" s="31" t="inlineStr">
        <is>
          <t>—</t>
        </is>
      </c>
      <c r="M8" s="31" t="inlineStr">
        <is>
          <t>—</t>
        </is>
      </c>
      <c r="N8" s="31" t="inlineStr">
        <is>
          <t>—</t>
        </is>
      </c>
    </row>
    <row r="9" ht="22" customHeight="1">
      <c r="A9" s="29" t="inlineStr">
        <is>
          <t>Old Tappan Borough</t>
        </is>
      </c>
      <c r="B9" s="30" t="inlineStr">
        <is>
          <t>Bergen</t>
        </is>
      </c>
      <c r="C9" s="31" t="inlineStr">
        <is>
          <t>[Unlock Full Workbook at munibench.com]</t>
        </is>
      </c>
      <c r="D9" s="31" t="inlineStr">
        <is>
          <t>—</t>
        </is>
      </c>
      <c r="E9" s="31" t="inlineStr">
        <is>
          <t>—</t>
        </is>
      </c>
      <c r="F9" s="31" t="inlineStr">
        <is>
          <t>—</t>
        </is>
      </c>
      <c r="G9" s="31" t="inlineStr">
        <is>
          <t>—</t>
        </is>
      </c>
      <c r="H9" s="31" t="inlineStr">
        <is>
          <t>—</t>
        </is>
      </c>
      <c r="I9" s="31" t="inlineStr">
        <is>
          <t>—</t>
        </is>
      </c>
      <c r="J9" s="31" t="inlineStr">
        <is>
          <t>—</t>
        </is>
      </c>
      <c r="K9" s="31" t="inlineStr">
        <is>
          <t>—</t>
        </is>
      </c>
      <c r="L9" s="31" t="inlineStr">
        <is>
          <t>—</t>
        </is>
      </c>
      <c r="M9" s="31" t="inlineStr">
        <is>
          <t>—</t>
        </is>
      </c>
      <c r="N9" s="31" t="inlineStr">
        <is>
          <t>—</t>
        </is>
      </c>
    </row>
    <row r="10" ht="22" customHeight="1">
      <c r="A10" s="29" t="inlineStr">
        <is>
          <t>Wood-Ridge Borough</t>
        </is>
      </c>
      <c r="B10" s="30" t="inlineStr">
        <is>
          <t>Bergen</t>
        </is>
      </c>
      <c r="C10" s="31" t="inlineStr">
        <is>
          <t>[Unlock Full Workbook at munibench.com]</t>
        </is>
      </c>
      <c r="D10" s="31" t="inlineStr">
        <is>
          <t>—</t>
        </is>
      </c>
      <c r="E10" s="31" t="inlineStr">
        <is>
          <t>—</t>
        </is>
      </c>
      <c r="F10" s="31" t="inlineStr">
        <is>
          <t>—</t>
        </is>
      </c>
      <c r="G10" s="31" t="inlineStr">
        <is>
          <t>—</t>
        </is>
      </c>
      <c r="H10" s="31" t="inlineStr">
        <is>
          <t>—</t>
        </is>
      </c>
      <c r="I10" s="31" t="inlineStr">
        <is>
          <t>—</t>
        </is>
      </c>
      <c r="J10" s="31" t="inlineStr">
        <is>
          <t>—</t>
        </is>
      </c>
      <c r="K10" s="31" t="inlineStr">
        <is>
          <t>—</t>
        </is>
      </c>
      <c r="L10" s="31" t="inlineStr">
        <is>
          <t>—</t>
        </is>
      </c>
      <c r="M10" s="31" t="inlineStr">
        <is>
          <t>—</t>
        </is>
      </c>
      <c r="N10" s="31" t="inlineStr">
        <is>
          <t>—</t>
        </is>
      </c>
    </row>
    <row r="11" ht="22" customHeight="1">
      <c r="A11" s="29" t="inlineStr">
        <is>
          <t>Saddle Brook Township</t>
        </is>
      </c>
      <c r="B11" s="30" t="inlineStr">
        <is>
          <t>Bergen</t>
        </is>
      </c>
      <c r="C11" s="31" t="inlineStr">
        <is>
          <t>[Unlock Full Workbook at munibench.com]</t>
        </is>
      </c>
      <c r="D11" s="31" t="inlineStr">
        <is>
          <t>—</t>
        </is>
      </c>
      <c r="E11" s="31" t="inlineStr">
        <is>
          <t>—</t>
        </is>
      </c>
      <c r="F11" s="31" t="inlineStr">
        <is>
          <t>—</t>
        </is>
      </c>
      <c r="G11" s="31" t="inlineStr">
        <is>
          <t>—</t>
        </is>
      </c>
      <c r="H11" s="31" t="inlineStr">
        <is>
          <t>—</t>
        </is>
      </c>
      <c r="I11" s="31" t="inlineStr">
        <is>
          <t>—</t>
        </is>
      </c>
      <c r="J11" s="31" t="inlineStr">
        <is>
          <t>—</t>
        </is>
      </c>
      <c r="K11" s="31" t="inlineStr">
        <is>
          <t>—</t>
        </is>
      </c>
      <c r="L11" s="31" t="inlineStr">
        <is>
          <t>—</t>
        </is>
      </c>
      <c r="M11" s="31" t="inlineStr">
        <is>
          <t>—</t>
        </is>
      </c>
      <c r="N11" s="31" t="inlineStr">
        <is>
          <t>—</t>
        </is>
      </c>
    </row>
    <row r="12" ht="22" customHeight="1">
      <c r="A12" s="29" t="inlineStr">
        <is>
          <t>East Rutherford Borough</t>
        </is>
      </c>
      <c r="B12" s="30" t="inlineStr">
        <is>
          <t>Bergen</t>
        </is>
      </c>
      <c r="C12" s="31" t="inlineStr">
        <is>
          <t>[Unlock Full Workbook at munibench.com]</t>
        </is>
      </c>
      <c r="D12" s="31" t="inlineStr">
        <is>
          <t>—</t>
        </is>
      </c>
      <c r="E12" s="31" t="inlineStr">
        <is>
          <t>—</t>
        </is>
      </c>
      <c r="F12" s="31" t="inlineStr">
        <is>
          <t>—</t>
        </is>
      </c>
      <c r="G12" s="31" t="inlineStr">
        <is>
          <t>—</t>
        </is>
      </c>
      <c r="H12" s="31" t="inlineStr">
        <is>
          <t>—</t>
        </is>
      </c>
      <c r="I12" s="31" t="inlineStr">
        <is>
          <t>—</t>
        </is>
      </c>
      <c r="J12" s="31" t="inlineStr">
        <is>
          <t>—</t>
        </is>
      </c>
      <c r="K12" s="31" t="inlineStr">
        <is>
          <t>—</t>
        </is>
      </c>
      <c r="L12" s="31" t="inlineStr">
        <is>
          <t>—</t>
        </is>
      </c>
      <c r="M12" s="31" t="inlineStr">
        <is>
          <t>—</t>
        </is>
      </c>
      <c r="N12" s="31" t="inlineStr">
        <is>
          <t>—</t>
        </is>
      </c>
    </row>
  </sheetData>
  <autoFilter ref="A4:N7"/>
  <mergeCells count="2">
    <mergeCell ref="A2:N2"/>
    <mergeCell ref="A1:N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34" customWidth="1" min="1" max="1"/>
    <col width="24" customWidth="1" min="2" max="2"/>
    <col width="28" customWidth="1" min="3" max="3"/>
    <col width="22" customWidth="1" min="4" max="4"/>
    <col width="26" customWidth="1" min="5" max="5"/>
    <col width="16" customWidth="1" min="6" max="6"/>
  </cols>
  <sheetData>
    <row r="1" ht="28" customHeight="1">
      <c r="A1" s="1" t="inlineStr">
        <is>
          <t>MuniBench  |  3-Year Collective Bargaining Proposal Cost Calculator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Enter your unit's current base payroll and proposed COLA % in the blue input cells to model compounding budget impact.</t>
        </is>
      </c>
      <c r="B2" s="4" t="n"/>
      <c r="C2" s="4" t="n"/>
      <c r="D2" s="4" t="n"/>
      <c r="E2" s="4" t="n"/>
      <c r="F2" s="4" t="n"/>
    </row>
    <row r="4">
      <c r="A4" s="5" t="inlineStr">
        <is>
          <t>Model Inputs (Editable)</t>
        </is>
      </c>
    </row>
    <row r="5">
      <c r="A5" s="15" t="inlineStr">
        <is>
          <t>Bargaining Unit FTE Headcount</t>
        </is>
      </c>
      <c r="B5" s="32" t="n">
        <v>28</v>
      </c>
    </row>
    <row r="6">
      <c r="A6" s="15" t="inlineStr">
        <is>
          <t>Current Total Unit Base Payroll ($)</t>
        </is>
      </c>
      <c r="B6" s="9" t="n">
        <v>3150000</v>
      </c>
    </row>
    <row r="7">
      <c r="A7" s="15" t="inlineStr">
        <is>
          <t>Proposed Year 1 COLA (%)</t>
        </is>
      </c>
      <c r="B7" s="33" t="n">
        <v>0.0325</v>
      </c>
    </row>
    <row r="8">
      <c r="A8" s="15" t="inlineStr">
        <is>
          <t>Proposed Year 2 COLA (%)</t>
        </is>
      </c>
      <c r="B8" s="33" t="n">
        <v>0.0325</v>
      </c>
    </row>
    <row r="9">
      <c r="A9" s="15" t="inlineStr">
        <is>
          <t>Proposed Year 3 COLA (%)</t>
        </is>
      </c>
      <c r="B9" s="33" t="n">
        <v>0.03</v>
      </c>
    </row>
    <row r="10">
      <c r="A10" s="15" t="inlineStr">
        <is>
          <t>Annual Step / Stipend Adjustment ($)</t>
        </is>
      </c>
      <c r="B10" s="9" t="n">
        <v>25000</v>
      </c>
    </row>
    <row r="12">
      <c r="A12" s="5" t="inlineStr">
        <is>
          <t>Projected Multi-Year Payroll Impact</t>
        </is>
      </c>
    </row>
    <row r="13">
      <c r="A13" s="12" t="inlineStr">
        <is>
          <t>Contract Year</t>
        </is>
      </c>
      <c r="B13" s="12" t="inlineStr">
        <is>
          <t>Projected Base Payroll</t>
        </is>
      </c>
      <c r="C13" s="12" t="inlineStr">
        <is>
          <t>Incremental New Cost vs. Baseline</t>
        </is>
      </c>
      <c r="D13" s="12" t="inlineStr">
        <is>
          <t>Average Base per FTE</t>
        </is>
      </c>
      <c r="E13" s="12" t="inlineStr">
        <is>
          <t>Compounded % Above Baseline</t>
        </is>
      </c>
    </row>
    <row r="14">
      <c r="A14" s="13" t="inlineStr">
        <is>
          <t>Year 1</t>
        </is>
      </c>
      <c r="B14" s="34">
        <f>B6*(1+B7)+B10</f>
        <v/>
      </c>
      <c r="C14" s="34">
        <f>B14-$B$6</f>
        <v/>
      </c>
      <c r="D14" s="34">
        <f>B14/$B$5</f>
        <v/>
      </c>
      <c r="E14" s="35">
        <f>(B14-$B$6)/$B$6</f>
        <v/>
      </c>
    </row>
    <row r="15">
      <c r="A15" s="13" t="inlineStr">
        <is>
          <t>Year 2</t>
        </is>
      </c>
      <c r="B15" s="34">
        <f>B14*(1+B8)+B10</f>
        <v/>
      </c>
      <c r="C15" s="34">
        <f>B15-$B$6</f>
        <v/>
      </c>
      <c r="D15" s="34">
        <f>B15/$B$5</f>
        <v/>
      </c>
      <c r="E15" s="35">
        <f>(B15-$B$6)/$B$6</f>
        <v/>
      </c>
    </row>
    <row r="16">
      <c r="A16" s="13" t="inlineStr">
        <is>
          <t>Year 3</t>
        </is>
      </c>
      <c r="B16" s="34">
        <f>B15*(1+B9)+B10</f>
        <v/>
      </c>
      <c r="C16" s="34">
        <f>B16-$B$6</f>
        <v/>
      </c>
      <c r="D16" s="34">
        <f>B16/$B$5</f>
        <v/>
      </c>
      <c r="E16" s="35">
        <f>(B16-$B$6)/$B$6</f>
        <v/>
      </c>
    </row>
    <row r="17">
      <c r="A17" s="36" t="inlineStr">
        <is>
          <t>3-Year Cumulative New Spend</t>
        </is>
      </c>
      <c r="B17" s="37">
        <f>SUM(B14:B16)</f>
        <v/>
      </c>
      <c r="C17" s="37">
        <f>SUM(C14:C16)</f>
        <v/>
      </c>
      <c r="D17" s="36" t="inlineStr">
        <is>
          <t>—</t>
        </is>
      </c>
      <c r="E17" s="38">
        <f>(B16-$B$6)/$B$6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24" customWidth="1" min="3" max="3"/>
    <col width="28" customWidth="1" min="4" max="4"/>
    <col width="60" customWidth="1" min="5" max="5"/>
  </cols>
  <sheetData>
    <row r="1" ht="28" customHeight="1">
      <c r="A1" s="1" t="inlineStr">
        <is>
          <t>MuniBench  |  Official Public Record Citations &amp; Source Agreements</t>
        </is>
      </c>
      <c r="B1" s="2" t="n"/>
      <c r="C1" s="2" t="n"/>
      <c r="D1" s="2" t="n"/>
      <c r="E1" s="2" t="n"/>
    </row>
    <row r="2" ht="20" customHeight="1">
      <c r="A2" s="3" t="inlineStr">
        <is>
          <t>Every row traces directly to an executed municipal CBA or state public employment filing.</t>
        </is>
      </c>
      <c r="B2" s="4" t="n"/>
      <c r="C2" s="4" t="n"/>
      <c r="D2" s="4" t="n"/>
      <c r="E2" s="4" t="n"/>
    </row>
    <row r="4">
      <c r="A4" s="12" t="inlineStr">
        <is>
          <t>Municipality</t>
        </is>
      </c>
      <c r="B4" s="12" t="inlineStr">
        <is>
          <t>Union / Bargaining Unit</t>
        </is>
      </c>
      <c r="C4" s="12" t="inlineStr">
        <is>
          <t>Contract Term</t>
        </is>
      </c>
      <c r="D4" s="12" t="inlineStr">
        <is>
          <t>Section / Schedule Citation</t>
        </is>
      </c>
      <c r="E4" s="12" t="inlineStr">
        <is>
          <t>Official Public Document URL</t>
        </is>
      </c>
    </row>
    <row r="5">
      <c r="A5" s="39" t="inlineStr">
        <is>
          <t>New Milford Borough</t>
        </is>
      </c>
      <c r="B5" s="39" t="inlineStr">
        <is>
          <t>PBA Local 83 (New Milford Unit)</t>
        </is>
      </c>
      <c r="C5" s="39" t="inlineStr">
        <is>
          <t>2023-01-01 to 2026-12-31</t>
        </is>
      </c>
      <c r="D5" s="39" t="inlineStr">
        <is>
          <t>Art. Eight Salaries, Art. Nine Work Schedule, Art. Fourteen Longevity, Art. Fifteen Clothing, Art. Nineteen Holidays, Art. Forty-Five College Credits, Art. Forty-Nine Detective Stipend, Art. Fifty-Four Term (p. 62 / PDF p. 65), Appendix A Salaries (p. 63 / PDF p. 66), Appendix B Longevity (p. 64 / PDF p. 67)</t>
        </is>
      </c>
      <c r="E5" s="40" t="inlineStr">
        <is>
          <t>https://www.perc.state.nj.us/publicsectorcontracts.nsf/e20dbee295d1a49c85256f2b00591946/bca925dad4ed7e7385258956005d0420/$FILE/New%20Milford%20Boro%20and%20PBA%20Local%2083%202023.pdf</t>
        </is>
      </c>
    </row>
    <row r="6">
      <c r="A6" s="39" t="inlineStr">
        <is>
          <t>Alpine Borough</t>
        </is>
      </c>
      <c r="B6" s="39" t="inlineStr">
        <is>
          <t>PBA Local 399 (Alpine Unit)</t>
        </is>
      </c>
      <c r="C6" s="39" t="inlineStr">
        <is>
          <t>2023-01-01 to 2026-12-31</t>
        </is>
      </c>
      <c r="D6" s="39" t="inlineStr">
        <is>
          <t>Art. 5.0 (p. 5 / PDF p. 8), Art. 10.0–11.0 (pp. 13–14 / PDF pp. 16–17), Art. 18.0–19.0 (pp. 22–23 / PDF pp. 25–26), Art. 22.0 (p. 27 / PDF p. 30), Appendix A Salaries (p. 59 / PDF p. 62), Appendix B Longevity (p. 60 / PDF p. 63), Appendix C Education (p. 61 / PDF p. 64), Appendix E Holidays (p. 63 / PDF p. 66)</t>
        </is>
      </c>
      <c r="E6" s="40" t="inlineStr">
        <is>
          <t>https://www.perc.state.nj.us/publicsectorcontracts.nsf/e20dbee295d1a49c85256f2b00591946/9538c3b4a929434d85258948006685e6/$FILE/Alpine%20and%20PBA%20Loc%20399%202023.pdf</t>
        </is>
      </c>
    </row>
    <row r="7">
      <c r="A7" s="39" t="inlineStr">
        <is>
          <t>Closter Borough</t>
        </is>
      </c>
      <c r="B7" s="39" t="inlineStr">
        <is>
          <t>PBA Local 233 (Closter Unit)</t>
        </is>
      </c>
      <c r="C7" s="39" t="inlineStr">
        <is>
          <t>2026-01-01 to 2030-12-31</t>
        </is>
      </c>
      <c r="D7" s="39" t="inlineStr">
        <is>
          <t>Art. 7.00 Salaries &amp; Detective Stipend (p. 10 / PDF p. 13), Art. 8.00 Work Week (p. 11 / PDF p. 14), Art. 15.00 Longevity (pp. 19–20 / PDF pp. 22–23), Art. 16.00 Uniforms (p. 21 / PDF p. 24), Art. 21.00 Education (p. 26 / PDF p. 29), Appendix A-1 &amp; A-2 Base Annual Wage (pp. 52–53 / PDF pp. 55–56), Appendix C Holidays (p. 55 / PDF p. 58)</t>
        </is>
      </c>
      <c r="E7" s="40" t="inlineStr">
        <is>
          <t>https://www.perc.state.nj.us/publicsectorcontracts.nsf/e20dbee295d1a49c85256f2b00591946/8a0b1ccc71e8d61385258e2600612b66/$FILE/Closter%20Boro%20and%20PBA%20Loc%20233%202026.pdf</t>
        </is>
      </c>
    </row>
  </sheetData>
  <mergeCells count="2">
    <mergeCell ref="A2:E2"/>
    <mergeCell ref="A1:E1"/>
  </mergeCells>
  <hyperlinks>
    <hyperlink xmlns:r="http://schemas.openxmlformats.org/officeDocument/2006/relationships" ref="E5" r:id="rId1"/>
    <hyperlink xmlns:r="http://schemas.openxmlformats.org/officeDocument/2006/relationships" ref="E6" r:id="rId2"/>
    <hyperlink xmlns:r="http://schemas.openxmlformats.org/officeDocument/2006/relationships" ref="E7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2026-11-03T23:19:24Z</dcterms:created>
  <dcterms:modified xsi:type="dcterms:W3CDTF">2026-11-03T23:19:24Z</dcterms:modified>
</cp:coreProperties>
</file>